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umProduct\Newsletter\Newsletter 142\"/>
    </mc:Choice>
  </mc:AlternateContent>
  <xr:revisionPtr revIDLastSave="0" documentId="13_ncr:1_{59A641F2-0253-4D4B-BCBB-5EFF34A4B8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s" sheetId="12" r:id="rId5"/>
    <sheet name="Error Checks" sheetId="5" r:id="rId6"/>
  </sheets>
  <definedNames>
    <definedName name="Australia">Examples!$J$44</definedName>
    <definedName name="Client_Name">'Model Parameters'!$G$12</definedName>
    <definedName name="Days_in_Year">'Model Parameters'!$G$19</definedName>
    <definedName name="Days_in_Yr">'Model Parameters'!$G$19</definedName>
    <definedName name="Germany">Examples!$K$44</definedName>
    <definedName name="HL_1">Cover!$A$3</definedName>
    <definedName name="HL_3">'Style Guide'!$A$3</definedName>
    <definedName name="HL_4">'Model Parameters'!$A$3</definedName>
    <definedName name="HL_5">Examples!$A$3</definedName>
    <definedName name="HL_6">'Error Checks'!$A$3</definedName>
    <definedName name="HL_7" localSheetId="4">Examples!$A$3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USA">Examples!$L$44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2" l="1"/>
  <c r="H78" i="12"/>
  <c r="H51" i="12" a="1"/>
  <c r="H51" i="12" s="1"/>
  <c r="B83" i="12"/>
  <c r="J80" i="12"/>
  <c r="J78" i="12"/>
  <c r="F78" i="12"/>
  <c r="N71" i="12"/>
  <c r="L71" i="12"/>
  <c r="K71" i="12"/>
  <c r="J71" i="12"/>
  <c r="C58" i="12"/>
  <c r="H128" i="12"/>
  <c r="H103" i="12"/>
  <c r="H105" i="12" s="1" a="1"/>
  <c r="H105" i="12" s="1"/>
  <c r="H53" i="12" a="1"/>
  <c r="H53" i="12" s="1"/>
  <c r="J44" i="12"/>
  <c r="H26" i="12"/>
  <c r="H24" i="12"/>
  <c r="J128" i="12"/>
  <c r="C110" i="12"/>
  <c r="L105" i="12"/>
  <c r="J103" i="12"/>
  <c r="C85" i="12"/>
  <c r="N44" i="12"/>
  <c r="F51" i="12"/>
  <c r="K44" i="12"/>
  <c r="L44" i="12"/>
  <c r="J53" i="12"/>
  <c r="J51" i="12"/>
  <c r="C31" i="12"/>
  <c r="J26" i="12"/>
  <c r="J24" i="12"/>
  <c r="C8" i="12"/>
  <c r="B6" i="12"/>
  <c r="A1" i="12"/>
  <c r="B29" i="12" l="1"/>
  <c r="B56" i="12" l="1"/>
  <c r="B108" i="12"/>
  <c r="A1" i="5" l="1"/>
  <c r="I37" i="4" l="1"/>
  <c r="A1" i="2" l="1"/>
  <c r="E17" i="5"/>
  <c r="I17" i="5"/>
  <c r="I4" i="12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F4" i="5" l="1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<sst xmlns="http://schemas.openxmlformats.org/spreadsheetml/2006/main" count="210" uniqueCount="126">
  <si>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</si>
  <si>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</si>
  <si>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</si>
  <si>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</si>
  <si>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</si>
  <si>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</si>
  <si>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</si>
  <si>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</si>
  <si>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</si>
  <si>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</si>
  <si>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</si>
  <si>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</si>
  <si>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</si>
  <si>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</si>
  <si>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</si>
  <si>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</si>
  <si>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</si>
  <si>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</si>
  <si>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</si>
  <si>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</si>
  <si>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</si>
  <si>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</si>
  <si>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</si>
  <si>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</si>
  <si>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</si>
  <si>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</si>
  <si>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</si>
  <si>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</si>
  <si>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</si>
  <si>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</si>
  <si>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</si>
  <si>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</si>
  <si>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</si>
  <si>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</si>
  <si>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</si>
  <si>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</si>
  <si>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</si>
  <si>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</si>
  <si>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</si>
  <si>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</si>
  <si>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</si>
  <si>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</si>
  <si>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</si>
  <si>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</si>
  <si>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</si>
  <si>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</si>
  <si>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</si>
  <si>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</si>
  <si>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</si>
  <si>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</si>
  <si>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</si>
  <si>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</si>
  <si>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</si>
  <si>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</si>
  <si>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</si>
  <si>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</si>
  <si>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</si>
  <si>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</si>
  <si>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</si>
  <si>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</si>
  <si>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</si>
  <si>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</si>
  <si>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</si>
  <si>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</si>
  <si>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</si>
  <si>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</si>
  <si>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</si>
  <si>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</si>
  <si>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</si>
  <si>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</si>
  <si>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</si>
  <si>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Fuzzy Matching</t>
  </si>
  <si>
    <t>Data</t>
  </si>
  <si>
    <t>Country</t>
  </si>
  <si>
    <t>Sales</t>
  </si>
  <si>
    <t>Aussie</t>
  </si>
  <si>
    <t>Australia</t>
  </si>
  <si>
    <t>Luxembourg</t>
  </si>
  <si>
    <t>Vatican City</t>
  </si>
  <si>
    <t>Netherlands</t>
  </si>
  <si>
    <t>Oz</t>
  </si>
  <si>
    <t>Chile</t>
  </si>
  <si>
    <t>Search Result</t>
  </si>
  <si>
    <t>Australian sales</t>
  </si>
  <si>
    <r>
      <t xml:space="preserve">Using </t>
    </r>
    <r>
      <rPr>
        <b/>
        <sz val="10"/>
        <color theme="8" tint="-0.499984740745262"/>
        <rFont val="Calibri"/>
        <family val="2"/>
      </rPr>
      <t>XLOOKUP</t>
    </r>
    <r>
      <rPr>
        <sz val="10"/>
        <color theme="8" tint="-0.499984740745262"/>
        <rFont val="Calibri"/>
        <family val="2"/>
        <scheme val="minor"/>
      </rPr>
      <t xml:space="preserve"> and </t>
    </r>
    <r>
      <rPr>
        <b/>
        <sz val="10"/>
        <color theme="8" tint="-0.499984740745262"/>
        <rFont val="Calibri"/>
        <family val="2"/>
        <scheme val="minor"/>
      </rPr>
      <t>XMATCH</t>
    </r>
    <r>
      <rPr>
        <sz val="10"/>
        <color theme="8" tint="-0.499984740745262"/>
        <rFont val="Calibri"/>
        <family val="2"/>
        <scheme val="minor"/>
      </rPr>
      <t xml:space="preserve"> to find regular expression patterns.</t>
    </r>
  </si>
  <si>
    <t>Last Occurrence in Table</t>
  </si>
  <si>
    <t>United States of America</t>
  </si>
  <si>
    <t>USA</t>
  </si>
  <si>
    <t>United States</t>
  </si>
  <si>
    <t>Germany</t>
  </si>
  <si>
    <t>Deutschland</t>
  </si>
  <si>
    <t>Down Under</t>
  </si>
  <si>
    <t>Lucky Country</t>
  </si>
  <si>
    <t>East Germany</t>
  </si>
  <si>
    <t>US of A</t>
  </si>
  <si>
    <t>West Germany</t>
  </si>
  <si>
    <t>Region selected</t>
  </si>
  <si>
    <t>Fuzzy Matching with INDIRECT</t>
  </si>
  <si>
    <t>Locating Non-Numerical Data</t>
  </si>
  <si>
    <t>Part Number</t>
  </si>
  <si>
    <t>0017598</t>
  </si>
  <si>
    <t>23445743646413</t>
  </si>
  <si>
    <t>657541346734</t>
  </si>
  <si>
    <t>245754454541575</t>
  </si>
  <si>
    <t>154545545425O557454</t>
  </si>
  <si>
    <t>234577527</t>
  </si>
  <si>
    <t>2347452757545</t>
  </si>
  <si>
    <t>4575457545</t>
  </si>
  <si>
    <t>First non-Numeric Value</t>
  </si>
  <si>
    <t>Corresponding value</t>
  </si>
  <si>
    <t>Liam</t>
  </si>
  <si>
    <t>doesn't</t>
  </si>
  <si>
    <t>know</t>
  </si>
  <si>
    <t>Regex</t>
  </si>
  <si>
    <t>Cheese</t>
  </si>
  <si>
    <t>apPle</t>
  </si>
  <si>
    <t>The The</t>
  </si>
  <si>
    <t>I love            spaces</t>
  </si>
  <si>
    <t>Not blank</t>
  </si>
  <si>
    <t>First occurrence of repeat</t>
  </si>
  <si>
    <t>Text</t>
  </si>
  <si>
    <t>Locating Adjacent Repeated Letters (Case Sensitive)</t>
  </si>
  <si>
    <t>Unused</t>
  </si>
  <si>
    <t>Examples</t>
  </si>
  <si>
    <t>These examples will only work in certain versions of Excel.</t>
  </si>
  <si>
    <t>Fuzzy Matching with Nested XLOOKUP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</si>
</sst>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theme="8" tint="-0.499984740745262"/>
      <name val="Calibri"/>
      <family val="2"/>
    </font>
    <font>
      <b/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9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3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9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3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41" fontId="25" fillId="4" borderId="4" xfId="14" applyNumberFormat="1">
      <protection locked="0"/>
    </xf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5" fillId="4" borderId="4" xfId="14" applyAlignment="1">
      <alignment horizontal="left"/>
      <protection locked="0"/>
    </xf>
    <xf numFmtId="41" fontId="24" fillId="7" borderId="2" xfId="27" applyNumberFormat="1" applyFont="1" applyProtection="1">
      <protection locked="0"/>
    </xf>
    <xf numFmtId="0" fontId="25" fillId="4" borderId="14" xfId="14" applyBorder="1">
      <protection locked="0"/>
    </xf>
    <xf numFmtId="41" fontId="25" fillId="4" borderId="14" xfId="14" applyNumberFormat="1" applyBorder="1">
      <protection locked="0"/>
    </xf>
    <xf numFmtId="0" fontId="13" fillId="11" borderId="13" xfId="33" applyBorder="1">
      <alignment horizontal="center"/>
    </xf>
    <xf numFmtId="0" fontId="25" fillId="4" borderId="4" xfId="14" applyProtection="1"/>
    <xf numFmtId="0" fontId="25" fillId="4" borderId="4" xfId="14" applyAlignment="1" applyProtection="1">
      <alignment horizontal="center"/>
    </xf>
    <xf numFmtId="0" fontId="25" fillId="4" borderId="4" xfId="14" quotePrefix="1" applyAlignment="1">
      <alignment horizontal="left"/>
      <protection locked="0"/>
    </xf>
    <xf numFmtId="0" fontId="25" fillId="4" borderId="14" xfId="14" quotePrefix="1" applyBorder="1" applyAlignment="1">
      <alignment horizontal="left"/>
      <protection locked="0"/>
    </xf>
    <xf numFmtId="0" fontId="11" fillId="0" borderId="0" xfId="6" applyFont="1" applyAlignment="1">
      <alignment horizontal="left" vertical="center"/>
    </xf>
    <xf numFmtId="0" fontId="34" fillId="9" borderId="0" xfId="6" applyFont="1" applyFill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0" fontId="24" fillId="7" borderId="2" xfId="27" applyFont="1" applyAlignment="1">
      <alignment horizontal="center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33" formatCode="_-* #,##0_-;\-* #,##0_-;_-* &quot;-&quot;_-;_-@_-"/>
    </dxf>
    <dxf>
      <border outline="0">
        <bottom style="thin">
          <color theme="8" tint="-0.499984740745262"/>
        </bottom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theme="8" tint="-0.499984740745262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theme="8" tint="-0.499984740745262"/>
        </bottom>
      </border>
    </dxf>
    <dxf>
      <alignment horizontal="left" vertical="bottom" textRotation="0" wrapText="0" indent="0" justifyLastLine="0" shrinkToFit="0" readingOrder="0"/>
    </dxf>
    <dxf>
      <numFmt numFmtId="33" formatCode="_-* #,##0_-;\-* #,##0_-;_-* &quot;-&quot;_-;_-@_-"/>
    </dxf>
    <dxf>
      <border outline="0">
        <bottom style="thin">
          <color theme="8" tint="-0.499984740745262"/>
        </bottom>
      </border>
    </dxf>
    <dxf>
      <numFmt numFmtId="33" formatCode="_-* #,##0_-;\-* #,##0_-;_-* &quot;-&quot;_-;_-@_-"/>
    </dxf>
    <dxf>
      <border outline="0">
        <bottom style="thin">
          <color theme="8" tint="-0.499984740745262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09A5E8-B3AD-497F-A9E6-E178BB6604C0}" name="Country_Sales_Data" displayName="Country_Sales_Data" ref="F12:G19" totalsRowShown="0" tableBorderDxfId="18" headerRowCellStyle="Table_Heading">
  <tableColumns count="2">
    <tableColumn id="1" xr3:uid="{D1818C13-936B-4879-AF05-FE90B7D7161A}" name="Country" dataCellStyle="Assumption"/>
    <tableColumn id="2" xr3:uid="{40CCA450-02EF-4BD1-A838-4BE70929CC60}" name="Sales" dataDxfId="17" dataCellStyle="Assump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F3C068-1F4E-4DFA-A9E8-F59341DA3B41}" name="Another_Table" displayName="Another_Table" ref="F35:G43" totalsRowShown="0" tableBorderDxfId="16" headerRowCellStyle="Table_Heading">
  <tableColumns count="2">
    <tableColumn id="1" xr3:uid="{169148A6-FFA9-4070-86B5-E1CF5D12C302}" name="Country" dataCellStyle="Assumption"/>
    <tableColumn id="2" xr3:uid="{92B23BC3-53B8-4B88-AA8E-C531BEAB0F93}" name="Sales" dataDxfId="15" dataCellStyle="Assump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94C858-56D1-4669-9A40-D76221B6C7D3}" name="Data" displayName="Data" ref="F89:F98" totalsRowShown="0" dataDxfId="14" tableBorderDxfId="13" headerRowCellStyle="Table_Heading" dataCellStyle="Assumption">
  <tableColumns count="1">
    <tableColumn id="1" xr3:uid="{727C44B2-5AFD-4825-9A08-E1FAFFF3FCFB}" name="Part Number" dataDxfId="12" dataCellStyle="Assumpt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93FB44-38A4-497E-B72B-06568471BE96}" name="Text_Data" displayName="Text_Data" ref="F114:F123" totalsRowShown="0" dataDxfId="11" tableBorderDxfId="10" headerRowCellStyle="Table_Heading" dataCellStyle="Assumption">
  <tableColumns count="1">
    <tableColumn id="1" xr3:uid="{4F9CDE16-F25B-4D50-8DEC-713CD8882FEA}" name="Text" dataDxfId="9" dataCellStyle="Assumpti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94079C-8F2B-48FB-9A7D-5D8B4D9E3FEA}" name="Yet_Another_Table" displayName="Yet_Another_Table" ref="F62:G70" totalsRowShown="0" tableBorderDxfId="8" headerRowCellStyle="Table_Heading">
  <tableColumns count="2">
    <tableColumn id="1" xr3:uid="{AE9B8DB4-CAA1-4439-82D2-70033F948B5E}" name="Country" dataCellStyle="Assumption"/>
    <tableColumn id="2" xr3:uid="{33E1A793-B4F2-4FCA-B7C1-6708ACE50871}" name="Sales" dataDxfId="7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XLOOKUP and XMATCH with Regular Expressions Examples.xlsx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6" t="s">
        <v>84</v>
      </c>
      <c r="D17" s="56"/>
      <c r="E17" s="56"/>
      <c r="F17" s="56"/>
      <c r="G17" s="56"/>
      <c r="H17" s="56"/>
      <c r="I17" s="56"/>
      <c r="J17" s="56"/>
    </row>
    <row r="18" spans="3:10" ht="12.75" x14ac:dyDescent="0.2">
      <c r="C18" s="57" t="s">
        <v>124</v>
      </c>
      <c r="D18" s="57"/>
      <c r="E18" s="57"/>
      <c r="F18" s="57"/>
      <c r="G18" s="57"/>
      <c r="H18" s="57"/>
      <c r="I18" s="57"/>
      <c r="J18" s="57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8" t="s">
        <v>22</v>
      </c>
      <c r="H21" s="58"/>
      <c r="I21" s="58"/>
      <c r="J21" s="7"/>
    </row>
    <row r="22" spans="3:10" ht="12.75" x14ac:dyDescent="0.2">
      <c r="C22" s="10" t="s">
        <v>23</v>
      </c>
      <c r="D22" s="9"/>
      <c r="E22" s="7"/>
      <c r="F22" s="7"/>
      <c r="G22" s="58" t="s">
        <v>24</v>
      </c>
      <c r="H22" s="58"/>
      <c r="I22" s="58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XLOOKUP and XMATCH with Regular Expressions Examples.xlsx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123</v>
      </c>
    </row>
    <row r="13" spans="1:12" x14ac:dyDescent="0.2">
      <c r="F13" s="11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442EAE0B-3173-4DB2-8F0E-798BCDD44E27}"/>
    <hyperlink ref="F10" location="HL_3" display="Style Guide" xr:uid="{A0B7AE25-3A09-4C9D-B712-E38EEC4230BD}"/>
    <hyperlink ref="F11" location="HL_4" display="Model Parameters" xr:uid="{6FBD639D-B44C-4B85-B6A2-C364FD82300B}"/>
    <hyperlink ref="F12" location="HL_5" display="Examples" xr:uid="{685CB815-4A37-490D-9176-6644645C77CF}"/>
    <hyperlink ref="F13" location="HL_6" display="Error Checks" xr:uid="{2A3DC7DD-340E-47AB-A6C1-E85F07A2AE3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XLOOKUP and XMATCH with Regular Expressions Examples.xlsx</v>
      </c>
    </row>
    <row r="3" spans="1:13" x14ac:dyDescent="0.2">
      <c r="A3" s="58" t="s">
        <v>1</v>
      </c>
      <c r="B3" s="58"/>
      <c r="C3" s="58"/>
      <c r="D3" s="58"/>
      <c r="E3" s="58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0" t="s">
        <v>29</v>
      </c>
      <c r="D8" s="60"/>
      <c r="E8" s="60"/>
      <c r="F8" s="60"/>
      <c r="G8" s="60"/>
      <c r="H8" s="13"/>
      <c r="I8" s="13" t="s">
        <v>30</v>
      </c>
      <c r="J8" s="13"/>
      <c r="K8" s="13" t="s">
        <v>31</v>
      </c>
    </row>
    <row r="9" spans="1:13" outlineLevel="1" x14ac:dyDescent="0.2">
      <c r="C9" s="59"/>
      <c r="D9" s="59"/>
      <c r="E9" s="59"/>
      <c r="F9" s="59"/>
      <c r="G9" s="59"/>
      <c r="K9" s="17"/>
    </row>
    <row r="10" spans="1:13" ht="20.25" outlineLevel="1" x14ac:dyDescent="0.3">
      <c r="C10" s="59" t="s">
        <v>32</v>
      </c>
      <c r="D10" s="59"/>
      <c r="E10" s="59"/>
      <c r="F10" s="59"/>
      <c r="G10" s="59"/>
      <c r="I10" s="14" t="str">
        <f>C10</f>
        <v>Sheet Title</v>
      </c>
      <c r="K10" s="15" t="s">
        <v>32</v>
      </c>
    </row>
    <row r="11" spans="1:13" ht="18" outlineLevel="1" x14ac:dyDescent="0.25">
      <c r="C11" s="59" t="s">
        <v>5</v>
      </c>
      <c r="D11" s="59"/>
      <c r="E11" s="59"/>
      <c r="F11" s="59"/>
      <c r="G11" s="59"/>
      <c r="I11" s="16" t="str">
        <f>C11</f>
        <v>Model Name</v>
      </c>
      <c r="K11" s="15" t="s">
        <v>5</v>
      </c>
    </row>
    <row r="12" spans="1:13" outlineLevel="1" x14ac:dyDescent="0.2">
      <c r="C12" s="59"/>
      <c r="D12" s="59"/>
      <c r="E12" s="59"/>
      <c r="F12" s="59"/>
      <c r="G12" s="59"/>
      <c r="K12" s="17"/>
    </row>
    <row r="13" spans="1:13" ht="16.5" outlineLevel="1" thickBot="1" x14ac:dyDescent="0.3">
      <c r="C13" s="59" t="s">
        <v>33</v>
      </c>
      <c r="D13" s="59"/>
      <c r="E13" s="59"/>
      <c r="F13" s="59"/>
      <c r="G13" s="59"/>
      <c r="I13" s="39" t="str">
        <f>C13</f>
        <v>Header 1</v>
      </c>
      <c r="K13" s="15" t="s">
        <v>33</v>
      </c>
    </row>
    <row r="14" spans="1:13" ht="17.25" outlineLevel="1" thickTop="1" x14ac:dyDescent="0.25">
      <c r="C14" s="59" t="s">
        <v>34</v>
      </c>
      <c r="D14" s="59"/>
      <c r="E14" s="59"/>
      <c r="F14" s="59"/>
      <c r="G14" s="59"/>
      <c r="I14" s="3" t="str">
        <f>C14</f>
        <v>Header 2</v>
      </c>
      <c r="K14" s="15" t="s">
        <v>34</v>
      </c>
    </row>
    <row r="15" spans="1:13" ht="15" outlineLevel="1" x14ac:dyDescent="0.25">
      <c r="C15" s="59" t="s">
        <v>35</v>
      </c>
      <c r="D15" s="59"/>
      <c r="E15" s="59"/>
      <c r="F15" s="59"/>
      <c r="G15" s="59"/>
      <c r="I15" s="4" t="str">
        <f>C15</f>
        <v>Header 3</v>
      </c>
      <c r="K15" s="15" t="s">
        <v>35</v>
      </c>
    </row>
    <row r="16" spans="1:13" ht="15" outlineLevel="1" x14ac:dyDescent="0.25">
      <c r="C16" s="59" t="s">
        <v>36</v>
      </c>
      <c r="D16" s="59"/>
      <c r="E16" s="59"/>
      <c r="F16" s="59"/>
      <c r="G16" s="59"/>
      <c r="I16" s="18" t="str">
        <f>C16</f>
        <v>Header 4</v>
      </c>
      <c r="K16" s="15" t="s">
        <v>36</v>
      </c>
    </row>
    <row r="17" spans="2:14" outlineLevel="1" x14ac:dyDescent="0.2">
      <c r="C17" s="59"/>
      <c r="D17" s="59"/>
      <c r="E17" s="59"/>
      <c r="F17" s="59"/>
      <c r="G17" s="59"/>
      <c r="K17" s="17"/>
    </row>
    <row r="18" spans="2:14" ht="15" outlineLevel="1" x14ac:dyDescent="0.25">
      <c r="C18" s="59" t="s">
        <v>37</v>
      </c>
      <c r="D18" s="59"/>
      <c r="E18" s="59"/>
      <c r="F18" s="59"/>
      <c r="G18" s="59"/>
      <c r="I18" s="19" t="str">
        <f>C18</f>
        <v>Notes</v>
      </c>
      <c r="K18" s="15" t="s">
        <v>37</v>
      </c>
    </row>
    <row r="19" spans="2:14" outlineLevel="1" x14ac:dyDescent="0.2">
      <c r="C19" s="59"/>
      <c r="D19" s="59"/>
      <c r="E19" s="59"/>
      <c r="F19" s="59"/>
      <c r="G19" s="59"/>
      <c r="K19" s="17"/>
      <c r="N19" s="19"/>
    </row>
    <row r="20" spans="2:14" ht="15" outlineLevel="1" x14ac:dyDescent="0.25">
      <c r="C20" s="59" t="s">
        <v>38</v>
      </c>
      <c r="D20" s="59"/>
      <c r="E20" s="59"/>
      <c r="F20" s="59"/>
      <c r="G20" s="59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0" t="s">
        <v>29</v>
      </c>
      <c r="D25" s="60"/>
      <c r="E25" s="60"/>
      <c r="F25" s="60"/>
      <c r="G25" s="60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9"/>
      <c r="D26" s="59"/>
      <c r="E26" s="59"/>
      <c r="F26" s="59"/>
      <c r="G26" s="59"/>
      <c r="K26" s="15"/>
    </row>
    <row r="27" spans="2:14" ht="15" outlineLevel="1" x14ac:dyDescent="0.25">
      <c r="C27" s="59" t="s">
        <v>40</v>
      </c>
      <c r="D27" s="59"/>
      <c r="E27" s="59"/>
      <c r="F27" s="59"/>
      <c r="G27" s="59"/>
      <c r="I27" s="20" t="s">
        <v>40</v>
      </c>
      <c r="K27" s="21" t="str">
        <f>C27</f>
        <v>Assumption</v>
      </c>
    </row>
    <row r="28" spans="2:14" ht="15" outlineLevel="1" x14ac:dyDescent="0.25">
      <c r="C28" s="59"/>
      <c r="D28" s="59"/>
      <c r="E28" s="59"/>
      <c r="F28" s="59"/>
      <c r="G28" s="59"/>
      <c r="K28" s="21"/>
    </row>
    <row r="29" spans="2:14" ht="15" outlineLevel="1" x14ac:dyDescent="0.25">
      <c r="C29" s="59" t="s">
        <v>41</v>
      </c>
      <c r="D29" s="59"/>
      <c r="E29" s="59"/>
      <c r="F29" s="59"/>
      <c r="G29" s="59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9"/>
      <c r="D30" s="59"/>
      <c r="E30" s="59"/>
      <c r="F30" s="59"/>
      <c r="G30" s="59"/>
      <c r="K30" s="21"/>
    </row>
    <row r="31" spans="2:14" ht="15" outlineLevel="1" x14ac:dyDescent="0.25">
      <c r="C31" s="59" t="s">
        <v>42</v>
      </c>
      <c r="D31" s="59"/>
      <c r="E31" s="59"/>
      <c r="F31" s="59"/>
      <c r="G31" s="59"/>
      <c r="I31" s="23"/>
      <c r="K31" s="21" t="str">
        <f>C31</f>
        <v>Empty</v>
      </c>
    </row>
    <row r="32" spans="2:14" ht="15" outlineLevel="1" x14ac:dyDescent="0.25">
      <c r="C32" s="59"/>
      <c r="D32" s="59"/>
      <c r="E32" s="59"/>
      <c r="F32" s="59"/>
      <c r="G32" s="59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9" t="s">
        <v>44</v>
      </c>
      <c r="D35" s="59"/>
      <c r="E35" s="59"/>
      <c r="F35" s="59"/>
      <c r="G35" s="59"/>
      <c r="I35" s="11" t="s">
        <v>44</v>
      </c>
      <c r="K35" s="21" t="str">
        <f>C35</f>
        <v>Hyperlink</v>
      </c>
    </row>
    <row r="36" spans="3:11" ht="15" outlineLevel="1" x14ac:dyDescent="0.25">
      <c r="C36" s="59"/>
      <c r="D36" s="59"/>
      <c r="E36" s="59"/>
      <c r="F36" s="59"/>
      <c r="G36" s="59"/>
      <c r="K36" s="21"/>
    </row>
    <row r="37" spans="3:11" ht="15" outlineLevel="1" x14ac:dyDescent="0.25">
      <c r="C37" s="59" t="s">
        <v>45</v>
      </c>
      <c r="D37" s="59"/>
      <c r="E37" s="59"/>
      <c r="F37" s="59"/>
      <c r="G37" s="59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9"/>
      <c r="D38" s="59"/>
      <c r="E38" s="59"/>
      <c r="F38" s="59"/>
      <c r="G38" s="59"/>
      <c r="K38" s="21"/>
    </row>
    <row r="39" spans="3:11" ht="15" outlineLevel="1" x14ac:dyDescent="0.25">
      <c r="C39" s="59" t="s">
        <v>46</v>
      </c>
      <c r="D39" s="59"/>
      <c r="E39" s="59"/>
      <c r="F39" s="59"/>
      <c r="G39" s="59"/>
      <c r="I39" s="26">
        <v>77</v>
      </c>
      <c r="K39" s="21" t="s">
        <v>47</v>
      </c>
    </row>
    <row r="40" spans="3:11" ht="15" outlineLevel="1" x14ac:dyDescent="0.25">
      <c r="C40" s="59"/>
      <c r="D40" s="59"/>
      <c r="E40" s="59"/>
      <c r="F40" s="59"/>
      <c r="G40" s="59"/>
      <c r="K40" s="21"/>
    </row>
    <row r="41" spans="3:11" ht="15" outlineLevel="1" x14ac:dyDescent="0.25">
      <c r="C41" s="59" t="s">
        <v>48</v>
      </c>
      <c r="D41" s="59"/>
      <c r="E41" s="59"/>
      <c r="F41" s="59"/>
      <c r="G41" s="59"/>
      <c r="I41" s="27">
        <f>I39</f>
        <v>77</v>
      </c>
      <c r="K41" s="21" t="str">
        <f>C41</f>
        <v>Line Total</v>
      </c>
    </row>
    <row r="42" spans="3:11" ht="15" outlineLevel="1" x14ac:dyDescent="0.25">
      <c r="C42" s="59"/>
      <c r="D42" s="59"/>
      <c r="E42" s="59"/>
      <c r="F42" s="59"/>
      <c r="G42" s="59"/>
      <c r="K42" s="21"/>
    </row>
    <row r="43" spans="3:11" ht="15" outlineLevel="1" x14ac:dyDescent="0.25">
      <c r="C43" s="59" t="s">
        <v>49</v>
      </c>
      <c r="D43" s="59"/>
      <c r="E43" s="59"/>
      <c r="F43" s="59"/>
      <c r="G43" s="59"/>
      <c r="I43" s="28">
        <v>365</v>
      </c>
      <c r="K43" s="21" t="str">
        <f>C43</f>
        <v>Parameter</v>
      </c>
    </row>
    <row r="44" spans="3:11" ht="15" outlineLevel="1" x14ac:dyDescent="0.25">
      <c r="C44" s="59"/>
      <c r="D44" s="59"/>
      <c r="E44" s="59"/>
      <c r="F44" s="59"/>
      <c r="G44" s="59"/>
      <c r="K44" s="21"/>
    </row>
    <row r="45" spans="3:11" ht="15" outlineLevel="1" x14ac:dyDescent="0.25">
      <c r="C45" s="59" t="s">
        <v>50</v>
      </c>
      <c r="D45" s="59"/>
      <c r="E45" s="59"/>
      <c r="F45" s="59"/>
      <c r="G45" s="59"/>
      <c r="I45" s="29" t="s">
        <v>51</v>
      </c>
      <c r="K45" s="21" t="str">
        <f>C45</f>
        <v>Range Name Description</v>
      </c>
    </row>
    <row r="46" spans="3:11" ht="15" outlineLevel="1" x14ac:dyDescent="0.25">
      <c r="C46" s="59"/>
      <c r="D46" s="59"/>
      <c r="E46" s="59"/>
      <c r="F46" s="59"/>
      <c r="G46" s="59"/>
      <c r="K46" s="21"/>
    </row>
    <row r="47" spans="3:11" ht="15" outlineLevel="1" x14ac:dyDescent="0.25">
      <c r="C47" s="59" t="s">
        <v>52</v>
      </c>
      <c r="D47" s="59"/>
      <c r="E47" s="59"/>
      <c r="F47" s="59"/>
      <c r="G47" s="59"/>
      <c r="I47" s="30">
        <f>ROW(C47)</f>
        <v>47</v>
      </c>
      <c r="K47" s="21" t="s">
        <v>53</v>
      </c>
    </row>
    <row r="48" spans="3:11" ht="15" outlineLevel="1" x14ac:dyDescent="0.25">
      <c r="C48" s="59"/>
      <c r="D48" s="59"/>
      <c r="E48" s="59"/>
      <c r="F48" s="59"/>
      <c r="G48" s="59"/>
      <c r="K48" s="21"/>
    </row>
    <row r="49" spans="2:13" ht="15" outlineLevel="1" x14ac:dyDescent="0.25">
      <c r="C49" s="59" t="s">
        <v>54</v>
      </c>
      <c r="D49" s="59"/>
      <c r="E49" s="59"/>
      <c r="F49" s="59"/>
      <c r="G49" s="59"/>
      <c r="I49" s="31">
        <f>I41</f>
        <v>77</v>
      </c>
      <c r="K49" s="21" t="str">
        <f>C49</f>
        <v>Row Summary</v>
      </c>
    </row>
    <row r="50" spans="2:13" ht="15" outlineLevel="1" x14ac:dyDescent="0.25">
      <c r="C50" s="59"/>
      <c r="D50" s="59"/>
      <c r="E50" s="59"/>
      <c r="F50" s="59"/>
      <c r="G50" s="59"/>
      <c r="K50" s="21"/>
    </row>
    <row r="51" spans="2:13" ht="15" outlineLevel="1" x14ac:dyDescent="0.25">
      <c r="C51" s="59" t="s">
        <v>55</v>
      </c>
      <c r="D51" s="59"/>
      <c r="E51" s="59"/>
      <c r="F51" s="59"/>
      <c r="G51" s="59"/>
      <c r="I51" s="32" t="s">
        <v>69</v>
      </c>
      <c r="K51" s="21" t="str">
        <f>C51</f>
        <v>Units</v>
      </c>
    </row>
    <row r="52" spans="2:13" ht="15" outlineLevel="1" x14ac:dyDescent="0.25">
      <c r="C52" s="59"/>
      <c r="D52" s="59"/>
      <c r="E52" s="59"/>
      <c r="F52" s="59"/>
      <c r="G52" s="59"/>
      <c r="K52" s="21"/>
    </row>
    <row r="53" spans="2:13" ht="15" outlineLevel="1" x14ac:dyDescent="0.25">
      <c r="C53" s="59" t="s">
        <v>56</v>
      </c>
      <c r="D53" s="59"/>
      <c r="E53" s="59"/>
      <c r="F53" s="59"/>
      <c r="G53" s="59"/>
      <c r="I53" s="33"/>
      <c r="K53" s="21" t="str">
        <f>C53</f>
        <v>WIP</v>
      </c>
    </row>
    <row r="54" spans="2:13" ht="15" outlineLevel="1" x14ac:dyDescent="0.25">
      <c r="C54" s="59"/>
      <c r="D54" s="59"/>
      <c r="E54" s="59"/>
      <c r="F54" s="59"/>
      <c r="G54" s="59"/>
      <c r="K54" s="21"/>
    </row>
    <row r="55" spans="2:13" outlineLevel="1" x14ac:dyDescent="0.2">
      <c r="C55" s="59"/>
      <c r="D55" s="59"/>
      <c r="E55" s="59"/>
      <c r="F55" s="59"/>
      <c r="G55" s="59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0" t="s">
        <v>29</v>
      </c>
      <c r="D58" s="60"/>
      <c r="E58" s="60"/>
      <c r="F58" s="60"/>
      <c r="G58" s="60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9" t="s">
        <v>58</v>
      </c>
      <c r="D60" s="59"/>
      <c r="E60" s="59"/>
      <c r="F60" s="59"/>
      <c r="G60" s="59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9"/>
      <c r="D61" s="59"/>
      <c r="E61" s="59"/>
      <c r="F61" s="59"/>
      <c r="G61" s="59"/>
      <c r="K61" s="21"/>
    </row>
    <row r="62" spans="2:13" ht="15" outlineLevel="1" x14ac:dyDescent="0.25">
      <c r="C62" s="59" t="s">
        <v>59</v>
      </c>
      <c r="D62" s="59"/>
      <c r="E62" s="59"/>
      <c r="F62" s="59"/>
      <c r="G62" s="59"/>
      <c r="I62" s="42">
        <v>-123456.789</v>
      </c>
      <c r="K62" s="21" t="str">
        <f t="shared" si="0"/>
        <v>Comma [0]</v>
      </c>
    </row>
    <row r="63" spans="2:13" ht="15" outlineLevel="1" x14ac:dyDescent="0.25">
      <c r="C63" s="59"/>
      <c r="D63" s="59"/>
      <c r="E63" s="59"/>
      <c r="F63" s="59"/>
      <c r="G63" s="59"/>
      <c r="K63" s="21"/>
    </row>
    <row r="64" spans="2:13" ht="15" outlineLevel="1" x14ac:dyDescent="0.25">
      <c r="C64" s="59" t="s">
        <v>60</v>
      </c>
      <c r="D64" s="59"/>
      <c r="E64" s="59"/>
      <c r="F64" s="59"/>
      <c r="G64" s="59"/>
      <c r="I64" s="44">
        <v>123456.789</v>
      </c>
      <c r="K64" s="21" t="str">
        <f t="shared" si="0"/>
        <v>Currency</v>
      </c>
    </row>
    <row r="65" spans="3:11" ht="15" outlineLevel="1" x14ac:dyDescent="0.25">
      <c r="C65" s="59"/>
      <c r="D65" s="59"/>
      <c r="E65" s="59"/>
      <c r="F65" s="59"/>
      <c r="G65" s="59"/>
      <c r="K65" s="21"/>
    </row>
    <row r="66" spans="3:11" ht="15" outlineLevel="1" x14ac:dyDescent="0.25">
      <c r="C66" s="59" t="s">
        <v>61</v>
      </c>
      <c r="D66" s="59"/>
      <c r="E66" s="59"/>
      <c r="F66" s="59"/>
      <c r="G66" s="59"/>
      <c r="I66" s="45">
        <v>123456.789</v>
      </c>
      <c r="K66" s="21" t="str">
        <f t="shared" si="0"/>
        <v>Currency [0]</v>
      </c>
    </row>
    <row r="67" spans="3:11" ht="15" outlineLevel="1" x14ac:dyDescent="0.25">
      <c r="C67" s="59"/>
      <c r="D67" s="59"/>
      <c r="E67" s="59"/>
      <c r="F67" s="59"/>
      <c r="G67" s="59"/>
      <c r="K67" s="21"/>
    </row>
    <row r="68" spans="3:11" ht="15" outlineLevel="1" x14ac:dyDescent="0.25">
      <c r="C68" s="59" t="s">
        <v>62</v>
      </c>
      <c r="D68" s="59"/>
      <c r="E68" s="59"/>
      <c r="F68" s="59"/>
      <c r="G68" s="59"/>
      <c r="I68" s="46">
        <f ca="1">TODAY()</f>
        <v>45518</v>
      </c>
      <c r="K68" s="21" t="str">
        <f>C68</f>
        <v>Date</v>
      </c>
    </row>
    <row r="69" spans="3:11" ht="15" outlineLevel="1" x14ac:dyDescent="0.25">
      <c r="C69" s="59"/>
      <c r="D69" s="59"/>
      <c r="E69" s="59"/>
      <c r="F69" s="59"/>
      <c r="G69" s="59"/>
      <c r="K69" s="21"/>
    </row>
    <row r="70" spans="3:11" ht="15" outlineLevel="1" x14ac:dyDescent="0.25">
      <c r="C70" s="59" t="s">
        <v>63</v>
      </c>
      <c r="D70" s="59"/>
      <c r="E70" s="59"/>
      <c r="F70" s="59"/>
      <c r="G70" s="59"/>
      <c r="I70" s="37">
        <f ca="1">TODAY()</f>
        <v>45518</v>
      </c>
      <c r="K70" s="21" t="str">
        <f>C70</f>
        <v>Date Heading</v>
      </c>
    </row>
    <row r="71" spans="3:11" ht="15" outlineLevel="1" x14ac:dyDescent="0.25">
      <c r="C71" s="59"/>
      <c r="D71" s="59"/>
      <c r="E71" s="59"/>
      <c r="F71" s="59"/>
      <c r="G71" s="59"/>
      <c r="K71" s="21"/>
    </row>
    <row r="72" spans="3:11" ht="15" outlineLevel="1" x14ac:dyDescent="0.25">
      <c r="C72" s="59" t="s">
        <v>64</v>
      </c>
      <c r="D72" s="59"/>
      <c r="E72" s="59"/>
      <c r="F72" s="59"/>
      <c r="G72" s="59"/>
      <c r="I72" s="34">
        <v>-123456.789</v>
      </c>
      <c r="K72" s="21" t="str">
        <f>C72</f>
        <v>Numbers 0</v>
      </c>
    </row>
    <row r="73" spans="3:11" ht="15" outlineLevel="1" x14ac:dyDescent="0.25">
      <c r="C73" s="59"/>
      <c r="D73" s="59"/>
      <c r="E73" s="59"/>
      <c r="F73" s="59"/>
      <c r="G73" s="59"/>
      <c r="K73" s="21"/>
    </row>
    <row r="74" spans="3:11" ht="15" outlineLevel="1" x14ac:dyDescent="0.25">
      <c r="C74" s="59" t="s">
        <v>65</v>
      </c>
      <c r="D74" s="59"/>
      <c r="E74" s="59"/>
      <c r="F74" s="59"/>
      <c r="G74" s="59"/>
      <c r="I74" s="35">
        <v>0.5</v>
      </c>
      <c r="K74" s="21" t="str">
        <f>C74</f>
        <v>Percent</v>
      </c>
    </row>
    <row r="75" spans="3:11" outlineLevel="1" x14ac:dyDescent="0.2">
      <c r="C75" s="59"/>
      <c r="D75" s="59"/>
      <c r="E75" s="59"/>
      <c r="F75" s="59"/>
      <c r="G75" s="59"/>
    </row>
    <row r="76" spans="3:11" outlineLevel="1" x14ac:dyDescent="0.2">
      <c r="C76" s="59"/>
      <c r="D76" s="59"/>
      <c r="E76" s="59"/>
      <c r="F76" s="59"/>
      <c r="G76" s="59"/>
    </row>
    <row r="77" spans="3:11" x14ac:dyDescent="0.2">
      <c r="C77" s="59"/>
      <c r="D77" s="59"/>
      <c r="E77" s="59"/>
      <c r="F77" s="59"/>
      <c r="G77" s="59"/>
    </row>
    <row r="78" spans="3:11" x14ac:dyDescent="0.2">
      <c r="C78" s="59"/>
      <c r="D78" s="59"/>
      <c r="E78" s="59"/>
      <c r="F78" s="59"/>
      <c r="G78" s="59"/>
    </row>
    <row r="79" spans="3:11" x14ac:dyDescent="0.2">
      <c r="C79" s="59"/>
      <c r="D79" s="59"/>
      <c r="E79" s="59"/>
      <c r="F79" s="59"/>
      <c r="G79" s="59"/>
    </row>
    <row r="80" spans="3:11" x14ac:dyDescent="0.2">
      <c r="C80" s="59"/>
      <c r="D80" s="59"/>
      <c r="E80" s="59"/>
      <c r="F80" s="59"/>
      <c r="G80" s="59"/>
    </row>
    <row r="81" spans="3:7" x14ac:dyDescent="0.2">
      <c r="C81" s="59"/>
      <c r="D81" s="59"/>
      <c r="E81" s="59"/>
      <c r="F81" s="59"/>
      <c r="G81" s="59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8"/>
      <c r="K1" s="58"/>
    </row>
    <row r="2" spans="1:18" ht="18" x14ac:dyDescent="0.25">
      <c r="A2" s="16" t="str">
        <f ca="1">Model_Name</f>
        <v>SP XLOOKUP and XMATCH with Regular Expressions Examples.xlsx</v>
      </c>
    </row>
    <row r="3" spans="1:18" x14ac:dyDescent="0.2">
      <c r="A3" s="58" t="s">
        <v>1</v>
      </c>
      <c r="B3" s="58"/>
      <c r="C3" s="58"/>
      <c r="D3" s="58"/>
      <c r="E3" s="58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1" t="str">
        <f ca="1">IF(ISERROR(OR(FIND("[",CELL("filename",A1)),FIND("]",CELL("filename",A1)))),"",MID(CELL("filename",A1),FIND("[",CELL("filename",A1))+1,FIND("]",CELL("filename",A1))-FIND("[",CELL("filename",A1))-1))</f>
        <v>SP XLOOKUP and XMATCH with Regular Expressions Examples.xlsx</v>
      </c>
      <c r="H11" s="61"/>
      <c r="I11" s="61"/>
      <c r="J11" s="61"/>
      <c r="K11" s="61"/>
      <c r="L11" s="61"/>
      <c r="M11" s="61"/>
      <c r="N11" s="61"/>
    </row>
    <row r="12" spans="1:18" outlineLevel="1" x14ac:dyDescent="0.2">
      <c r="E12" t="s">
        <v>6</v>
      </c>
      <c r="G12" s="62" t="s">
        <v>70</v>
      </c>
      <c r="H12" s="62"/>
      <c r="I12" s="62"/>
      <c r="J12" s="62"/>
      <c r="K12" s="62"/>
      <c r="L12" s="62"/>
      <c r="M12" s="62"/>
      <c r="N12" s="62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5FA4-5720-4816-8929-AD5CE1F72C85}">
  <sheetPr>
    <outlinePr summaryBelow="0" summaryRight="0"/>
  </sheetPr>
  <dimension ref="A1:Q13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20.85546875" bestFit="1" customWidth="1"/>
    <col min="7" max="7" width="9.85546875" customWidth="1"/>
    <col min="10" max="10" width="12" customWidth="1"/>
    <col min="11" max="11" width="12.85546875" customWidth="1"/>
    <col min="12" max="12" width="20.5703125" bestFit="1" customWidth="1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Examples</v>
      </c>
    </row>
    <row r="2" spans="1:17" ht="18" x14ac:dyDescent="0.25">
      <c r="A2" s="16" t="str">
        <f ca="1">Model_Name</f>
        <v>SP XLOOKUP and XMATCH with Regular Expressions Examples.xlsx</v>
      </c>
    </row>
    <row r="3" spans="1:17" x14ac:dyDescent="0.2">
      <c r="A3" s="58" t="s">
        <v>1</v>
      </c>
      <c r="B3" s="58"/>
      <c r="C3" s="58"/>
      <c r="D3" s="58"/>
      <c r="E3" s="58"/>
    </row>
    <row r="4" spans="1:17" ht="14.25" x14ac:dyDescent="0.2">
      <c r="E4" t="s">
        <v>2</v>
      </c>
      <c r="I4" s="1">
        <f>Overall_Error_Check</f>
        <v>0</v>
      </c>
    </row>
    <row r="5" spans="1:17" x14ac:dyDescent="0.2">
      <c r="A5" s="11"/>
    </row>
    <row r="6" spans="1:17" ht="16.5" thickBot="1" x14ac:dyDescent="0.3">
      <c r="B6" s="40">
        <f>MAX($B$5:$B5)+1</f>
        <v>1</v>
      </c>
      <c r="C6" s="2" t="s">
        <v>71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outlineLevel="1" thickTop="1" x14ac:dyDescent="0.2"/>
    <row r="8" spans="1:17" ht="16.5" outlineLevel="1" x14ac:dyDescent="0.25">
      <c r="C8" s="3" t="str">
        <f>"Examples using "&amp;C6</f>
        <v>Examples using Fuzzy Matching</v>
      </c>
    </row>
    <row r="9" spans="1:17" outlineLevel="1" x14ac:dyDescent="0.2"/>
    <row r="10" spans="1:17" ht="15" outlineLevel="1" x14ac:dyDescent="0.25">
      <c r="D10" s="4" t="s">
        <v>72</v>
      </c>
    </row>
    <row r="11" spans="1:17" outlineLevel="1" x14ac:dyDescent="0.2"/>
    <row r="12" spans="1:17" outlineLevel="1" x14ac:dyDescent="0.2">
      <c r="F12" s="13" t="s">
        <v>73</v>
      </c>
      <c r="G12" s="13" t="s">
        <v>74</v>
      </c>
    </row>
    <row r="13" spans="1:17" outlineLevel="1" x14ac:dyDescent="0.2">
      <c r="F13" s="20" t="s">
        <v>75</v>
      </c>
      <c r="G13" s="41">
        <v>13942</v>
      </c>
    </row>
    <row r="14" spans="1:17" outlineLevel="1" x14ac:dyDescent="0.2">
      <c r="F14" s="20" t="s">
        <v>76</v>
      </c>
      <c r="G14" s="41">
        <v>7119</v>
      </c>
    </row>
    <row r="15" spans="1:17" outlineLevel="1" x14ac:dyDescent="0.2">
      <c r="F15" s="20" t="s">
        <v>77</v>
      </c>
      <c r="G15" s="41">
        <v>61844</v>
      </c>
    </row>
    <row r="16" spans="1:17" outlineLevel="1" x14ac:dyDescent="0.2">
      <c r="F16" s="20" t="s">
        <v>78</v>
      </c>
      <c r="G16" s="41">
        <v>307</v>
      </c>
    </row>
    <row r="17" spans="2:17" outlineLevel="1" x14ac:dyDescent="0.2">
      <c r="F17" s="20" t="s">
        <v>79</v>
      </c>
      <c r="G17" s="41">
        <v>119</v>
      </c>
    </row>
    <row r="18" spans="2:17" outlineLevel="1" x14ac:dyDescent="0.2">
      <c r="F18" s="20" t="s">
        <v>80</v>
      </c>
      <c r="G18" s="41">
        <v>20438</v>
      </c>
    </row>
    <row r="19" spans="2:17" outlineLevel="1" x14ac:dyDescent="0.2">
      <c r="F19" s="49" t="s">
        <v>81</v>
      </c>
      <c r="G19" s="50">
        <v>7746</v>
      </c>
    </row>
    <row r="20" spans="2:17" outlineLevel="1" x14ac:dyDescent="0.2"/>
    <row r="21" spans="2:17" outlineLevel="1" x14ac:dyDescent="0.2"/>
    <row r="22" spans="2:17" ht="15" outlineLevel="1" x14ac:dyDescent="0.25">
      <c r="D22" s="4" t="s">
        <v>82</v>
      </c>
    </row>
    <row r="23" spans="2:17" outlineLevel="1" x14ac:dyDescent="0.2"/>
    <row r="24" spans="2:17" outlineLevel="1" x14ac:dyDescent="0.2">
      <c r="F24" t="s">
        <v>83</v>
      </c>
      <c r="H24" s="48">
        <f>_xlfn.XLOOKUP("Aussie|Australia|Oz",Country_Sales_Data[Country],Country_Sales_Data[Sales],,3)</f>
        <v>13942</v>
      </c>
      <c r="J24" s="19" t="str">
        <f ca="1">IFERROR(_xlfn.FORMULATEXT(H24),"")</f>
        <v>=XLOOKUP("Aussie|Australia|Oz",Country_Sales_Data[Country],Country_Sales_Data[Sales],,3)</v>
      </c>
    </row>
    <row r="25" spans="2:17" outlineLevel="1" x14ac:dyDescent="0.2"/>
    <row r="26" spans="2:17" outlineLevel="1" x14ac:dyDescent="0.2">
      <c r="F26" t="s">
        <v>85</v>
      </c>
      <c r="H26" s="48">
        <f>_xlfn.XMATCH("Aussie|Australia|Oz",Country_Sales_Data[Country],3,-1)</f>
        <v>6</v>
      </c>
      <c r="J26" s="19" t="str">
        <f ca="1">IFERROR(_xlfn.FORMULATEXT(H26),"")</f>
        <v>=XMATCH("Aussie|Australia|Oz",Country_Sales_Data[Country],3,-1)</v>
      </c>
    </row>
    <row r="27" spans="2:17" outlineLevel="1" x14ac:dyDescent="0.2"/>
    <row r="28" spans="2:17" outlineLevel="1" x14ac:dyDescent="0.2"/>
    <row r="29" spans="2:17" ht="16.5" thickBot="1" x14ac:dyDescent="0.3">
      <c r="B29" s="40">
        <f>MAX($B$5:$B28)+1</f>
        <v>2</v>
      </c>
      <c r="C29" s="2" t="s">
        <v>97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ht="12.75" outlineLevel="1" thickTop="1" x14ac:dyDescent="0.2"/>
    <row r="31" spans="2:17" ht="16.5" outlineLevel="1" x14ac:dyDescent="0.25">
      <c r="C31" s="3" t="str">
        <f>"Examples using "&amp;C29</f>
        <v>Examples using Fuzzy Matching with INDIRECT</v>
      </c>
    </row>
    <row r="32" spans="2:17" outlineLevel="1" x14ac:dyDescent="0.2"/>
    <row r="33" spans="4:14" ht="15" outlineLevel="1" x14ac:dyDescent="0.25">
      <c r="D33" s="4" t="s">
        <v>72</v>
      </c>
    </row>
    <row r="34" spans="4:14" outlineLevel="1" x14ac:dyDescent="0.2"/>
    <row r="35" spans="4:14" outlineLevel="1" x14ac:dyDescent="0.2">
      <c r="F35" s="13" t="s">
        <v>73</v>
      </c>
      <c r="G35" s="13" t="s">
        <v>74</v>
      </c>
      <c r="J35" s="51" t="s">
        <v>76</v>
      </c>
      <c r="K35" s="51" t="s">
        <v>89</v>
      </c>
      <c r="L35" s="51" t="s">
        <v>87</v>
      </c>
    </row>
    <row r="36" spans="4:14" outlineLevel="1" x14ac:dyDescent="0.2">
      <c r="F36" s="20" t="s">
        <v>92</v>
      </c>
      <c r="G36" s="41">
        <v>59701</v>
      </c>
      <c r="J36" s="52" t="s">
        <v>75</v>
      </c>
      <c r="K36" s="52" t="s">
        <v>89</v>
      </c>
      <c r="L36" s="52" t="s">
        <v>86</v>
      </c>
    </row>
    <row r="37" spans="4:14" outlineLevel="1" x14ac:dyDescent="0.2">
      <c r="F37" s="20" t="s">
        <v>76</v>
      </c>
      <c r="G37" s="41">
        <v>4044</v>
      </c>
      <c r="J37" s="52" t="s">
        <v>76</v>
      </c>
      <c r="K37" s="52" t="s">
        <v>90</v>
      </c>
      <c r="L37" s="52" t="s">
        <v>88</v>
      </c>
    </row>
    <row r="38" spans="4:14" outlineLevel="1" x14ac:dyDescent="0.2">
      <c r="F38" s="20" t="s">
        <v>86</v>
      </c>
      <c r="G38" s="41">
        <v>51236</v>
      </c>
      <c r="J38" s="52" t="s">
        <v>80</v>
      </c>
      <c r="K38" s="52" t="s">
        <v>93</v>
      </c>
      <c r="L38" s="52" t="s">
        <v>87</v>
      </c>
    </row>
    <row r="39" spans="4:14" outlineLevel="1" x14ac:dyDescent="0.2">
      <c r="F39" s="20" t="s">
        <v>89</v>
      </c>
      <c r="G39" s="41">
        <v>13968</v>
      </c>
      <c r="J39" s="52" t="s">
        <v>91</v>
      </c>
      <c r="K39" s="52" t="s">
        <v>95</v>
      </c>
      <c r="L39" s="52" t="s">
        <v>94</v>
      </c>
    </row>
    <row r="40" spans="4:14" outlineLevel="1" x14ac:dyDescent="0.2">
      <c r="F40" s="20" t="s">
        <v>90</v>
      </c>
      <c r="G40" s="41">
        <v>23456</v>
      </c>
      <c r="J40" s="52" t="s">
        <v>92</v>
      </c>
      <c r="K40" s="52"/>
      <c r="L40" s="52"/>
    </row>
    <row r="41" spans="4:14" outlineLevel="1" x14ac:dyDescent="0.2">
      <c r="F41" s="20" t="s">
        <v>87</v>
      </c>
      <c r="G41" s="41">
        <v>72</v>
      </c>
      <c r="J41" s="52"/>
      <c r="K41" s="52"/>
      <c r="L41" s="52"/>
    </row>
    <row r="42" spans="4:14" outlineLevel="1" x14ac:dyDescent="0.2">
      <c r="F42" s="20" t="s">
        <v>80</v>
      </c>
      <c r="G42" s="41">
        <v>609</v>
      </c>
      <c r="J42" s="52"/>
      <c r="K42" s="52"/>
      <c r="L42" s="52"/>
    </row>
    <row r="43" spans="4:14" outlineLevel="1" x14ac:dyDescent="0.2">
      <c r="F43" s="49" t="s">
        <v>88</v>
      </c>
      <c r="G43" s="50">
        <v>11498</v>
      </c>
      <c r="J43" s="52"/>
      <c r="K43" s="52"/>
      <c r="L43" s="52"/>
    </row>
    <row r="44" spans="4:14" ht="12.75" outlineLevel="1" x14ac:dyDescent="0.2">
      <c r="J44" s="23" t="str">
        <f>_xlfn.TEXTJOIN("|",TRUE,J36:J43)</f>
        <v>Aussie|Australia|Oz|Down Under|Lucky Country</v>
      </c>
      <c r="K44" s="23" t="str">
        <f t="shared" ref="K44:L44" si="0">_xlfn.TEXTJOIN("|",TRUE,K36:K43)</f>
        <v>Germany|Deutschland|East Germany|West Germany</v>
      </c>
      <c r="L44" s="23" t="str">
        <f t="shared" si="0"/>
        <v>United States of America|United States|USA|US of A</v>
      </c>
      <c r="N44" s="19" t="str">
        <f ca="1">IFERROR(_xlfn.FORMULATEXT(J44),"")</f>
        <v>=TEXTJOIN("|",TRUE,J36:J43)</v>
      </c>
    </row>
    <row r="45" spans="4:14" outlineLevel="1" x14ac:dyDescent="0.2"/>
    <row r="46" spans="4:14" outlineLevel="1" x14ac:dyDescent="0.2"/>
    <row r="47" spans="4:14" ht="15" outlineLevel="1" x14ac:dyDescent="0.25">
      <c r="D47" s="4" t="s">
        <v>82</v>
      </c>
    </row>
    <row r="48" spans="4:14" outlineLevel="1" x14ac:dyDescent="0.2"/>
    <row r="49" spans="2:17" outlineLevel="1" x14ac:dyDescent="0.2">
      <c r="F49" t="s">
        <v>96</v>
      </c>
      <c r="H49" s="53" t="s">
        <v>87</v>
      </c>
    </row>
    <row r="50" spans="2:17" outlineLevel="1" x14ac:dyDescent="0.2"/>
    <row r="51" spans="2:17" outlineLevel="1" x14ac:dyDescent="0.2">
      <c r="F51" t="str">
        <f>"Sales for "&amp;H49</f>
        <v>Sales for USA</v>
      </c>
      <c r="H51" s="48" cm="1">
        <f t="array" aca="1" ref="H51" ca="1">IFERROR(_xlfn.XLOOKUP(INDIRECT(H49),Another_Table[Country],Another_Table[Sales],"",3),"")</f>
        <v>51236</v>
      </c>
      <c r="J51" s="19" t="str">
        <f ca="1">IFERROR(_xlfn.FORMULATEXT(H51),"")</f>
        <v>=IFERROR(XLOOKUP(INDIRECT(H49),Another_Table[Country],Another_Table[Sales],"",3),"")</v>
      </c>
    </row>
    <row r="52" spans="2:17" outlineLevel="1" x14ac:dyDescent="0.2"/>
    <row r="53" spans="2:17" outlineLevel="1" x14ac:dyDescent="0.2">
      <c r="F53" t="s">
        <v>85</v>
      </c>
      <c r="H53" s="48" cm="1">
        <f t="array" aca="1" ref="H53" ca="1">IFERROR(_xlfn.XMATCH(INDIRECT(H49),Another_Table[Country],3,-1),"")</f>
        <v>8</v>
      </c>
      <c r="J53" s="19" t="str">
        <f ca="1">IFERROR(_xlfn.FORMULATEXT(H53),"")</f>
        <v>=IFERROR(XMATCH(INDIRECT(H49),Another_Table[Country],3,-1),"")</v>
      </c>
    </row>
    <row r="54" spans="2:17" outlineLevel="1" x14ac:dyDescent="0.2"/>
    <row r="55" spans="2:17" outlineLevel="1" x14ac:dyDescent="0.2"/>
    <row r="56" spans="2:17" ht="16.5" thickBot="1" x14ac:dyDescent="0.3">
      <c r="B56" s="40">
        <f>MAX($B$5:$B55)+1</f>
        <v>3</v>
      </c>
      <c r="C56" s="2" t="s">
        <v>125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ht="12.75" outlineLevel="1" thickTop="1" x14ac:dyDescent="0.2"/>
    <row r="58" spans="2:17" ht="16.5" outlineLevel="1" x14ac:dyDescent="0.25">
      <c r="C58" s="3" t="str">
        <f>"Examples using "&amp;C56</f>
        <v>Examples using Fuzzy Matching with Nested XLOOKUP</v>
      </c>
    </row>
    <row r="59" spans="2:17" outlineLevel="1" x14ac:dyDescent="0.2"/>
    <row r="60" spans="2:17" ht="15" outlineLevel="1" x14ac:dyDescent="0.25">
      <c r="D60" s="4" t="s">
        <v>72</v>
      </c>
    </row>
    <row r="61" spans="2:17" outlineLevel="1" x14ac:dyDescent="0.2"/>
    <row r="62" spans="2:17" outlineLevel="1" x14ac:dyDescent="0.2">
      <c r="F62" s="13" t="s">
        <v>73</v>
      </c>
      <c r="G62" s="13" t="s">
        <v>74</v>
      </c>
      <c r="J62" s="51" t="s">
        <v>76</v>
      </c>
      <c r="K62" s="51" t="s">
        <v>89</v>
      </c>
      <c r="L62" s="51" t="s">
        <v>87</v>
      </c>
    </row>
    <row r="63" spans="2:17" outlineLevel="1" x14ac:dyDescent="0.2">
      <c r="F63" s="20" t="s">
        <v>92</v>
      </c>
      <c r="G63" s="41">
        <v>59701</v>
      </c>
      <c r="J63" s="52" t="s">
        <v>75</v>
      </c>
      <c r="K63" s="52" t="s">
        <v>89</v>
      </c>
      <c r="L63" s="52" t="s">
        <v>86</v>
      </c>
    </row>
    <row r="64" spans="2:17" outlineLevel="1" x14ac:dyDescent="0.2">
      <c r="F64" s="20" t="s">
        <v>76</v>
      </c>
      <c r="G64" s="41">
        <v>4044</v>
      </c>
      <c r="J64" s="52" t="s">
        <v>76</v>
      </c>
      <c r="K64" s="52" t="s">
        <v>90</v>
      </c>
      <c r="L64" s="52" t="s">
        <v>88</v>
      </c>
    </row>
    <row r="65" spans="4:14" outlineLevel="1" x14ac:dyDescent="0.2">
      <c r="F65" s="20" t="s">
        <v>86</v>
      </c>
      <c r="G65" s="41">
        <v>51236</v>
      </c>
      <c r="J65" s="52" t="s">
        <v>80</v>
      </c>
      <c r="K65" s="52" t="s">
        <v>93</v>
      </c>
      <c r="L65" s="52" t="s">
        <v>87</v>
      </c>
    </row>
    <row r="66" spans="4:14" outlineLevel="1" x14ac:dyDescent="0.2">
      <c r="F66" s="20" t="s">
        <v>89</v>
      </c>
      <c r="G66" s="41">
        <v>13968</v>
      </c>
      <c r="J66" s="52" t="s">
        <v>91</v>
      </c>
      <c r="K66" s="52" t="s">
        <v>95</v>
      </c>
      <c r="L66" s="52" t="s">
        <v>94</v>
      </c>
    </row>
    <row r="67" spans="4:14" outlineLevel="1" x14ac:dyDescent="0.2">
      <c r="F67" s="20" t="s">
        <v>90</v>
      </c>
      <c r="G67" s="41">
        <v>23456</v>
      </c>
      <c r="J67" s="52" t="s">
        <v>92</v>
      </c>
      <c r="K67" s="52"/>
      <c r="L67" s="52"/>
    </row>
    <row r="68" spans="4:14" outlineLevel="1" x14ac:dyDescent="0.2">
      <c r="F68" s="20" t="s">
        <v>87</v>
      </c>
      <c r="G68" s="41">
        <v>72</v>
      </c>
      <c r="J68" s="52"/>
      <c r="K68" s="52"/>
      <c r="L68" s="52"/>
    </row>
    <row r="69" spans="4:14" outlineLevel="1" x14ac:dyDescent="0.2">
      <c r="F69" s="20" t="s">
        <v>80</v>
      </c>
      <c r="G69" s="41">
        <v>609</v>
      </c>
      <c r="J69" s="52"/>
      <c r="K69" s="52"/>
      <c r="L69" s="52"/>
    </row>
    <row r="70" spans="4:14" outlineLevel="1" x14ac:dyDescent="0.2">
      <c r="F70" s="49" t="s">
        <v>88</v>
      </c>
      <c r="G70" s="50">
        <v>11498</v>
      </c>
      <c r="J70" s="52"/>
      <c r="K70" s="52"/>
      <c r="L70" s="52"/>
    </row>
    <row r="71" spans="4:14" ht="12.75" outlineLevel="1" x14ac:dyDescent="0.2">
      <c r="J71" s="23" t="str">
        <f>_xlfn.TEXTJOIN("|",TRUE,J63:J70)</f>
        <v>Aussie|Australia|Oz|Down Under|Lucky Country</v>
      </c>
      <c r="K71" s="23" t="str">
        <f t="shared" ref="K71:L71" si="1">_xlfn.TEXTJOIN("|",TRUE,K63:K70)</f>
        <v>Germany|Deutschland|East Germany|West Germany</v>
      </c>
      <c r="L71" s="23" t="str">
        <f t="shared" si="1"/>
        <v>United States of America|United States|USA|US of A</v>
      </c>
      <c r="N71" s="19" t="str">
        <f ca="1">IFERROR(_xlfn.FORMULATEXT(J71),"")</f>
        <v>=TEXTJOIN("|",TRUE,J63:J70)</v>
      </c>
    </row>
    <row r="72" spans="4:14" outlineLevel="1" x14ac:dyDescent="0.2"/>
    <row r="73" spans="4:14" outlineLevel="1" x14ac:dyDescent="0.2"/>
    <row r="74" spans="4:14" ht="15" outlineLevel="1" x14ac:dyDescent="0.25">
      <c r="D74" s="4" t="s">
        <v>82</v>
      </c>
    </row>
    <row r="75" spans="4:14" outlineLevel="1" x14ac:dyDescent="0.2"/>
    <row r="76" spans="4:14" outlineLevel="1" x14ac:dyDescent="0.2">
      <c r="F76" t="s">
        <v>96</v>
      </c>
      <c r="H76" s="53" t="s">
        <v>87</v>
      </c>
    </row>
    <row r="77" spans="4:14" outlineLevel="1" x14ac:dyDescent="0.2"/>
    <row r="78" spans="4:14" outlineLevel="1" x14ac:dyDescent="0.2">
      <c r="F78" t="str">
        <f>"Sales for "&amp;H76</f>
        <v>Sales for USA</v>
      </c>
      <c r="H78" s="48">
        <f>IFERROR(_xlfn.XLOOKUP(_xlfn.XLOOKUP(H76,J62:L62,J71:L71),Yet_Another_Table[Country],Yet_Another_Table[Sales],"",3),"")</f>
        <v>51236</v>
      </c>
      <c r="J78" s="19" t="str">
        <f ca="1">IFERROR(_xlfn.FORMULATEXT(H78),"")</f>
        <v>=IFERROR(XLOOKUP(XLOOKUP(H76,J62:L62,J71:L71),Yet_Another_Table[Country],Yet_Another_Table[Sales],"",3),"")</v>
      </c>
    </row>
    <row r="79" spans="4:14" outlineLevel="1" x14ac:dyDescent="0.2"/>
    <row r="80" spans="4:14" outlineLevel="1" x14ac:dyDescent="0.2">
      <c r="F80" t="s">
        <v>85</v>
      </c>
      <c r="H80" s="48">
        <f>IFERROR(_xlfn.XMATCH(_xlfn.XLOOKUP(H76,J62:L62,J71:L71),Yet_Another_Table[Country],3,-1),"")</f>
        <v>8</v>
      </c>
      <c r="J80" s="19" t="str">
        <f ca="1">IFERROR(_xlfn.FORMULATEXT(H80),"")</f>
        <v>=IFERROR(XMATCH(XLOOKUP(H76,J62:L62,J71:L71),Yet_Another_Table[Country],3,-1),"")</v>
      </c>
    </row>
    <row r="81" spans="2:17" outlineLevel="1" x14ac:dyDescent="0.2"/>
    <row r="82" spans="2:17" outlineLevel="1" x14ac:dyDescent="0.2"/>
    <row r="83" spans="2:17" ht="16.5" thickBot="1" x14ac:dyDescent="0.3">
      <c r="B83" s="40">
        <f>MAX($B$5:$B82)+1</f>
        <v>4</v>
      </c>
      <c r="C83" s="2" t="s">
        <v>98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ht="12.75" outlineLevel="1" thickTop="1" x14ac:dyDescent="0.2"/>
    <row r="85" spans="2:17" ht="16.5" outlineLevel="1" x14ac:dyDescent="0.25">
      <c r="C85" s="3" t="str">
        <f>"Examples using "&amp;C83</f>
        <v>Examples using Locating Non-Numerical Data</v>
      </c>
    </row>
    <row r="86" spans="2:17" outlineLevel="1" x14ac:dyDescent="0.2"/>
    <row r="87" spans="2:17" ht="15" outlineLevel="1" x14ac:dyDescent="0.25">
      <c r="D87" s="4" t="s">
        <v>72</v>
      </c>
    </row>
    <row r="88" spans="2:17" outlineLevel="1" x14ac:dyDescent="0.2"/>
    <row r="89" spans="2:17" outlineLevel="1" x14ac:dyDescent="0.2">
      <c r="F89" s="13" t="s">
        <v>99</v>
      </c>
    </row>
    <row r="90" spans="2:17" outlineLevel="1" x14ac:dyDescent="0.2">
      <c r="F90" s="54" t="s">
        <v>100</v>
      </c>
    </row>
    <row r="91" spans="2:17" outlineLevel="1" x14ac:dyDescent="0.2">
      <c r="F91" s="54" t="s">
        <v>101</v>
      </c>
    </row>
    <row r="92" spans="2:17" outlineLevel="1" x14ac:dyDescent="0.2">
      <c r="F92" s="54" t="s">
        <v>102</v>
      </c>
    </row>
    <row r="93" spans="2:17" outlineLevel="1" x14ac:dyDescent="0.2">
      <c r="F93" s="54" t="s">
        <v>103</v>
      </c>
    </row>
    <row r="94" spans="2:17" outlineLevel="1" x14ac:dyDescent="0.2">
      <c r="F94" s="54" t="s">
        <v>104</v>
      </c>
    </row>
    <row r="95" spans="2:17" outlineLevel="1" x14ac:dyDescent="0.2">
      <c r="F95" s="47">
        <v>215454214</v>
      </c>
    </row>
    <row r="96" spans="2:17" outlineLevel="1" x14ac:dyDescent="0.2">
      <c r="F96" s="54" t="s">
        <v>105</v>
      </c>
    </row>
    <row r="97" spans="2:17" outlineLevel="1" x14ac:dyDescent="0.2">
      <c r="F97" s="54" t="s">
        <v>106</v>
      </c>
    </row>
    <row r="98" spans="2:17" outlineLevel="1" x14ac:dyDescent="0.2">
      <c r="F98" s="55" t="s">
        <v>107</v>
      </c>
    </row>
    <row r="99" spans="2:17" outlineLevel="1" x14ac:dyDescent="0.2"/>
    <row r="100" spans="2:17" outlineLevel="1" x14ac:dyDescent="0.2"/>
    <row r="101" spans="2:17" ht="15" outlineLevel="1" x14ac:dyDescent="0.25">
      <c r="D101" s="4" t="s">
        <v>82</v>
      </c>
    </row>
    <row r="102" spans="2:17" outlineLevel="1" x14ac:dyDescent="0.2"/>
    <row r="103" spans="2:17" outlineLevel="1" x14ac:dyDescent="0.2">
      <c r="F103" t="s">
        <v>108</v>
      </c>
      <c r="H103" s="48">
        <f>IFERROR(_xlfn.XMATCH("[^0-9]",Data[Part Number],3),"All numerical.")</f>
        <v>5</v>
      </c>
      <c r="J103" s="19" t="str">
        <f ca="1">IFERROR(_xlfn.FORMULATEXT(H103),"")</f>
        <v>=IFERROR(XMATCH("[^0-9]",Data[Part Number],3),"All numerical.")</v>
      </c>
    </row>
    <row r="104" spans="2:17" outlineLevel="1" x14ac:dyDescent="0.2"/>
    <row r="105" spans="2:17" outlineLevel="1" x14ac:dyDescent="0.2">
      <c r="F105" t="s">
        <v>109</v>
      </c>
      <c r="H105" s="63" t="str" cm="1">
        <f t="array" ref="H105">IFERROR(INDEX(Data[Part Number],H103),"n/a")</f>
        <v>154545545425O557454</v>
      </c>
      <c r="I105" s="63"/>
      <c r="J105" s="63"/>
      <c r="L105" s="19" t="str">
        <f ca="1">IFERROR(_xlfn.FORMULATEXT(H105),"")</f>
        <v>=IFERROR(INDEX(Data[Part Number],H103),"n/a")</v>
      </c>
    </row>
    <row r="106" spans="2:17" outlineLevel="1" x14ac:dyDescent="0.2"/>
    <row r="107" spans="2:17" outlineLevel="1" x14ac:dyDescent="0.2"/>
    <row r="108" spans="2:17" ht="16.5" thickBot="1" x14ac:dyDescent="0.3">
      <c r="B108" s="40">
        <f>MAX($B$5:$B107)+1</f>
        <v>5</v>
      </c>
      <c r="C108" s="2" t="s">
        <v>121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ht="12.75" outlineLevel="1" thickTop="1" x14ac:dyDescent="0.2"/>
    <row r="110" spans="2:17" ht="16.5" outlineLevel="1" x14ac:dyDescent="0.25">
      <c r="C110" s="3" t="str">
        <f>"Examples using "&amp;C108</f>
        <v>Examples using Locating Adjacent Repeated Letters (Case Sensitive)</v>
      </c>
    </row>
    <row r="111" spans="2:17" outlineLevel="1" x14ac:dyDescent="0.2"/>
    <row r="112" spans="2:17" ht="15" outlineLevel="1" x14ac:dyDescent="0.25">
      <c r="D112" s="4" t="s">
        <v>72</v>
      </c>
    </row>
    <row r="113" spans="4:10" outlineLevel="1" x14ac:dyDescent="0.2"/>
    <row r="114" spans="4:10" outlineLevel="1" x14ac:dyDescent="0.2">
      <c r="F114" s="13" t="s">
        <v>120</v>
      </c>
    </row>
    <row r="115" spans="4:10" outlineLevel="1" x14ac:dyDescent="0.2">
      <c r="F115" s="54" t="s">
        <v>110</v>
      </c>
    </row>
    <row r="116" spans="4:10" outlineLevel="1" x14ac:dyDescent="0.2">
      <c r="F116" s="54" t="s">
        <v>111</v>
      </c>
    </row>
    <row r="117" spans="4:10" outlineLevel="1" x14ac:dyDescent="0.2">
      <c r="F117" s="54" t="s">
        <v>112</v>
      </c>
    </row>
    <row r="118" spans="4:10" outlineLevel="1" x14ac:dyDescent="0.2">
      <c r="F118" s="54" t="s">
        <v>113</v>
      </c>
    </row>
    <row r="119" spans="4:10" outlineLevel="1" x14ac:dyDescent="0.2">
      <c r="F119" s="54" t="s">
        <v>115</v>
      </c>
    </row>
    <row r="120" spans="4:10" outlineLevel="1" x14ac:dyDescent="0.2">
      <c r="F120" s="47" t="s">
        <v>114</v>
      </c>
    </row>
    <row r="121" spans="4:10" outlineLevel="1" x14ac:dyDescent="0.2">
      <c r="F121" s="54" t="s">
        <v>116</v>
      </c>
    </row>
    <row r="122" spans="4:10" outlineLevel="1" x14ac:dyDescent="0.2">
      <c r="F122" s="54" t="s">
        <v>117</v>
      </c>
    </row>
    <row r="123" spans="4:10" outlineLevel="1" x14ac:dyDescent="0.2">
      <c r="F123" s="55" t="s">
        <v>118</v>
      </c>
    </row>
    <row r="124" spans="4:10" outlineLevel="1" x14ac:dyDescent="0.2"/>
    <row r="125" spans="4:10" outlineLevel="1" x14ac:dyDescent="0.2"/>
    <row r="126" spans="4:10" ht="15" outlineLevel="1" x14ac:dyDescent="0.25">
      <c r="D126" s="4" t="s">
        <v>82</v>
      </c>
    </row>
    <row r="127" spans="4:10" outlineLevel="1" x14ac:dyDescent="0.2"/>
    <row r="128" spans="4:10" outlineLevel="1" x14ac:dyDescent="0.2">
      <c r="F128" t="s">
        <v>119</v>
      </c>
      <c r="H128" s="48">
        <f>IFERROR(_xlfn.XMATCH("(\w*([a-zA-Z])\2\w*)",Text_Data[Text],3),"No instances.")</f>
        <v>6</v>
      </c>
      <c r="J128" s="19" t="str">
        <f ca="1">IFERROR(_xlfn.FORMULATEXT(H128),"")</f>
        <v>=IFERROR(XMATCH("(\w*([a-zA-Z])\2\w*)",Text_Data[Text],3),"No instances.")</v>
      </c>
    </row>
    <row r="129" outlineLevel="1" x14ac:dyDescent="0.2"/>
    <row r="130" outlineLevel="1" x14ac:dyDescent="0.2"/>
  </sheetData>
  <mergeCells count="2">
    <mergeCell ref="A3:E3"/>
    <mergeCell ref="H105:J105"/>
  </mergeCells>
  <conditionalFormatting sqref="I4">
    <cfRule type="cellIs" dxfId="3" priority="1" operator="notEqual">
      <formula>0</formula>
    </cfRule>
  </conditionalFormatting>
  <dataValidations disablePrompts="1" count="1">
    <dataValidation type="list" allowBlank="1" showInputMessage="1" showErrorMessage="1" sqref="H49 H76" xr:uid="{1819AEDF-A10C-4423-834A-E04BE03EB0F7}">
      <formula1>$J$35:$L$35</formula1>
    </dataValidation>
  </dataValidations>
  <hyperlinks>
    <hyperlink ref="A3:E3" location="HL_Navigator" tooltip="Go to Navigator (Table of Contents)" display="Navigator" xr:uid="{F5C74419-CEAE-4E05-8299-017D47DB7C42}"/>
    <hyperlink ref="A3" location="HL_Navigator" display="Navigator" xr:uid="{92BD0CDF-65AA-4FCB-81F2-A5CF77FEABCE}"/>
    <hyperlink ref="I4" location="Overall_Error_Check" tooltip="Go to Overall Error Check" display="Overall_Error_Check" xr:uid="{C4453F39-6277-48A0-9C66-F1F3F9C6A87D}"/>
  </hyperlink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8"/>
      <c r="J1" s="58"/>
    </row>
    <row r="2" spans="1:11" ht="18" x14ac:dyDescent="0.25">
      <c r="A2" s="16" t="str">
        <f ca="1">Model_Name</f>
        <v>SP XLOOKUP and XMATCH with Regular Expressions Examples.xlsx</v>
      </c>
    </row>
    <row r="3" spans="1:11" x14ac:dyDescent="0.2">
      <c r="A3" s="58" t="s">
        <v>1</v>
      </c>
      <c r="B3" s="58"/>
      <c r="C3" s="58"/>
      <c r="D3" s="58"/>
      <c r="E3" s="58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122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27</vt:i4>
      </vt:variant>
    </vt:vector>
  </HeadingPairs>
  <TitlesOfParts>
    <vt:vector size="33" baseType="lpstr">
      <vt:lpstr>Cover</vt:lpstr>
      <vt:lpstr>Navigator</vt:lpstr>
      <vt:lpstr>Style Guide</vt:lpstr>
      <vt:lpstr>Model Parameters</vt:lpstr>
      <vt:lpstr>Examples</vt:lpstr>
      <vt:lpstr>Error Checks</vt:lpstr>
      <vt:lpstr>Australia</vt:lpstr>
      <vt:lpstr>Client_Name</vt:lpstr>
      <vt:lpstr>Days_in_Year</vt:lpstr>
      <vt:lpstr>Days_in_Yr</vt:lpstr>
      <vt:lpstr>Germany</vt:lpstr>
      <vt:lpstr>HL_1</vt:lpstr>
      <vt:lpstr>HL_3</vt:lpstr>
      <vt:lpstr>HL_4</vt:lpstr>
      <vt:lpstr>HL_5</vt:lpstr>
      <vt:lpstr>HL_6</vt:lpstr>
      <vt:lpstr>Examples!HL_7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USA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2024-08-14T08:41:08Z</dcterms:modified>
</cp:coreProperties>
</file>